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100" windowHeight="6345" activeTab="0"/>
  </bookViews>
  <sheets>
    <sheet name="TD" sheetId="1" r:id="rId1"/>
  </sheets>
  <definedNames>
    <definedName name="_xlnm.Print_Area" localSheetId="0">'TD'!$A$1:$M$26</definedName>
  </definedNames>
  <calcPr fullCalcOnLoad="1"/>
</workbook>
</file>

<file path=xl/sharedStrings.xml><?xml version="1.0" encoding="utf-8"?>
<sst xmlns="http://schemas.openxmlformats.org/spreadsheetml/2006/main" count="72" uniqueCount="52">
  <si>
    <t>DECORRENZA</t>
  </si>
  <si>
    <t>TAVULLIA</t>
  </si>
  <si>
    <t>MIN Gj</t>
  </si>
  <si>
    <t>MAX Gj</t>
  </si>
  <si>
    <t>Gj DI FASCIA</t>
  </si>
  <si>
    <t>MIN Mc</t>
  </si>
  <si>
    <t>MAX Mc</t>
  </si>
  <si>
    <t>Mc DI FASCIA</t>
  </si>
  <si>
    <t>QV Euro/Gj</t>
  </si>
  <si>
    <t>QVD Euro/Gj</t>
  </si>
  <si>
    <t>Totale Vendita</t>
  </si>
  <si>
    <t>QV Euro/Mc</t>
  </si>
  <si>
    <t>QVD Euro/Mc</t>
  </si>
  <si>
    <t>TOTALE</t>
  </si>
  <si>
    <t>M</t>
  </si>
  <si>
    <t>PETRIANO</t>
  </si>
  <si>
    <t>Distribuzione: APPROVATE</t>
  </si>
  <si>
    <t>Comune*</t>
  </si>
  <si>
    <t>FANO</t>
  </si>
  <si>
    <t>GRADARA</t>
  </si>
  <si>
    <t>MOMBAROCCIO</t>
  </si>
  <si>
    <t>MONTECICCARDO</t>
  </si>
  <si>
    <t>MONTELABBATE</t>
  </si>
  <si>
    <t>S.ANGELO IN L.</t>
  </si>
  <si>
    <t>PESARO</t>
  </si>
  <si>
    <t>CORRETTORE o "K" - PS</t>
  </si>
  <si>
    <t>CORRETTORE o "K" - TV</t>
  </si>
  <si>
    <t>CORRETTORE o "K" - PT</t>
  </si>
  <si>
    <t>FASCE</t>
  </si>
  <si>
    <t>DISTRIBUZIONE</t>
  </si>
  <si>
    <t>VENDITA</t>
  </si>
  <si>
    <r>
      <t xml:space="preserve">PCS CONV AT 2006-2007 </t>
    </r>
    <r>
      <rPr>
        <i/>
        <sz val="8"/>
        <rFont val="Arial"/>
        <family val="2"/>
      </rPr>
      <t>(ott 06 - sett 07)</t>
    </r>
  </si>
  <si>
    <t>CCI Euro/Gj</t>
  </si>
  <si>
    <t>QTI Euro/Gj</t>
  </si>
  <si>
    <t>QSI Euro/Gj</t>
  </si>
  <si>
    <t>CCI Euro/Mc</t>
  </si>
  <si>
    <t>QTI Euro/Mc</t>
  </si>
  <si>
    <t>QSI Euro/Mc</t>
  </si>
  <si>
    <t>Quota Fissa Euro/Cl./Anno</t>
  </si>
  <si>
    <t>QVD Fissa Euro/Cl./Anno</t>
  </si>
  <si>
    <t>TARIFFE STANDARD 38,10</t>
  </si>
  <si>
    <t>TARIFFE STANDARD 38,52</t>
  </si>
  <si>
    <t>Pesaro</t>
  </si>
  <si>
    <t>Tavullia</t>
  </si>
  <si>
    <t>Petriano</t>
  </si>
  <si>
    <t>STANDARD</t>
  </si>
  <si>
    <t>COLBORDOLO - Loc. Cappone</t>
  </si>
  <si>
    <t>Impianto di:</t>
  </si>
  <si>
    <t>CFGUI</t>
  </si>
  <si>
    <t>Ex tariffe del 195/02 + aggiornamento del. 84/08</t>
  </si>
  <si>
    <t>TARIFFA DI DISTRIBUZIONE GAS</t>
  </si>
  <si>
    <t>*PER RICAVARE LE TARIFFE AL MC DI CIASCUNA LOCALITA' SCEGLIERE IL COMUNE DALL'ELENCO POSTO NELLA CELLA VERDE (PER I CLIENTI DOTATI DI CORRETTORE INSERIRE CORRETTORE + COMUNE)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</si>
</sst>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"/>
    <numFmt numFmtId="171" formatCode="_-* #,##0.00_-;\-* #,##0.00_-;_-* &quot;-&quot;_-;_-@_-"/>
    <numFmt numFmtId="172" formatCode="_-* #,##0.0_-;\-* #,##0.0_-;_-* &quot;-&quot;_-;_-@_-"/>
    <numFmt numFmtId="173" formatCode="_-* #,##0.000_-;\-* #,##0.000_-;_-* &quot;-&quot;_-;_-@_-"/>
    <numFmt numFmtId="174" formatCode="_-* #,##0.0000_-;\-* #,##0.0000_-;_-* &quot;-&quot;_-;_-@_-"/>
    <numFmt numFmtId="175" formatCode="0.00000"/>
    <numFmt numFmtId="176" formatCode="0.0000"/>
    <numFmt numFmtId="177" formatCode="0.000"/>
    <numFmt numFmtId="178" formatCode="_-* #,##0.0000_-;\-* #,##0.0000_-;_-* &quot;-&quot;????_-;_-@_-"/>
    <numFmt numFmtId="179" formatCode="_-* #,##0.0_-;\-* #,##0.0_-;_-* &quot;-&quot;??_-;_-@_-"/>
    <numFmt numFmtId="180" formatCode="_-* #,##0_-;\-* #,##0_-;_-* &quot;-&quot;??_-;_-@_-"/>
    <numFmt numFmtId="181" formatCode="_-* #,##0.00000_-;\-* #,##0.00000_-;_-* &quot;-&quot;_-;_-@_-"/>
    <numFmt numFmtId="182" formatCode="_-* #,##0.000000_-;\-* #,##0.000000_-;_-* &quot;-&quot;_-;_-@_-"/>
    <numFmt numFmtId="183" formatCode="0.0000000000"/>
    <numFmt numFmtId="184" formatCode="0.00000000000"/>
    <numFmt numFmtId="185" formatCode="0.000000000"/>
    <numFmt numFmtId="186" formatCode="0.00000000"/>
    <numFmt numFmtId="187" formatCode="0.0000000"/>
    <numFmt numFmtId="188" formatCode="0.0"/>
    <numFmt numFmtId="189" formatCode="_-* #,##0.0_-;\-* #,##0.0_-;_-* &quot;-&quot;?_-;_-@_-"/>
    <numFmt numFmtId="190" formatCode="#,##0.00_ ;\-#,##0.00\ "/>
    <numFmt numFmtId="191" formatCode="0.0000_ ;\-0.0000\ "/>
    <numFmt numFmtId="192" formatCode="_-* #,##0.0000000_-;\-* #,##0.0000000_-;_-* &quot;-&quot;_-;_-@_-"/>
    <numFmt numFmtId="193" formatCode="_-* #,##0.00000000_-;\-* #,##0.00000000_-;_-* &quot;-&quot;_-;_-@_-"/>
    <numFmt numFmtId="194" formatCode="_-* #,##0.00000000_-;\-* #,##0.00000000_-;_-* &quot;-&quot;????????_-;_-@_-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_-;\-* #,##0.00000_-;_-* &quot;-&quot;?????_-;_-@_-"/>
    <numFmt numFmtId="199" formatCode="_-* #,##0.000000000_-;\-* #,##0.000000000_-;_-* &quot;-&quot;_-;_-@_-"/>
    <numFmt numFmtId="200" formatCode="_-* #,##0.000000_-;\-* #,##0.000000_-;_-* &quot;-&quot;??????_-;_-@_-"/>
    <numFmt numFmtId="201" formatCode="&quot;€&quot;\ #,##0.0"/>
    <numFmt numFmtId="202" formatCode="_-* #,##0.000000_-;\-* #,##0.000000_-;_-* &quot;-&quot;??_-;_-@_-"/>
    <numFmt numFmtId="203" formatCode="_-* #,##0.0000000_-;\-* #,##0.0000000_-;_-* &quot;-&quot;??_-;_-@_-"/>
    <numFmt numFmtId="204" formatCode="_-* #,##0.00000000_-;\-* #,##0.00000000_-;_-* &quot;-&quot;??_-;_-@_-"/>
    <numFmt numFmtId="205" formatCode="_-* #,##0.0000000_-;\-* #,##0.0000000_-;_-* &quot;-&quot;??????_-;_-@_-"/>
    <numFmt numFmtId="206" formatCode="_-* #,##0.00000000_-;\-* #,##0.00000000_-;_-* &quot;-&quot;??????_-;_-@_-"/>
    <numFmt numFmtId="207" formatCode="_-* #,##0.000000000_-;\-* #,##0.000000000_-;_-* &quot;-&quot;??????_-;_-@_-"/>
    <numFmt numFmtId="208" formatCode="0.0%"/>
    <numFmt numFmtId="209" formatCode="&quot;Sì&quot;;&quot;Sì&quot;;&quot;No&quot;"/>
    <numFmt numFmtId="210" formatCode="&quot;Vero&quot;;&quot;Vero&quot;;&quot;Falso&quot;"/>
    <numFmt numFmtId="211" formatCode="&quot;Attivo&quot;;&quot;Attivo&quot;;&quot;Disattivo&quot;"/>
    <numFmt numFmtId="212" formatCode="[$€-2]\ #.##000_);[Red]\([$€-2]\ #.##000\)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sz val="2.75"/>
      <name val="Arial"/>
      <family val="0"/>
    </font>
    <font>
      <sz val="4"/>
      <name val="Arial"/>
      <family val="0"/>
    </font>
    <font>
      <sz val="2.5"/>
      <name val="Arial Black"/>
      <family val="2"/>
    </font>
    <font>
      <sz val="2.25"/>
      <name val="Arial"/>
      <family val="2"/>
    </font>
    <font>
      <sz val="1.75"/>
      <name val="Arial"/>
      <family val="0"/>
    </font>
    <font>
      <sz val="1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3" fontId="0" fillId="0" borderId="0" xfId="17" applyFont="1" applyBorder="1" applyAlignment="1">
      <alignment vertical="center"/>
    </xf>
    <xf numFmtId="43" fontId="0" fillId="0" borderId="0" xfId="17" applyFont="1" applyBorder="1" applyAlignment="1">
      <alignment/>
    </xf>
    <xf numFmtId="0" fontId="8" fillId="0" borderId="0" xfId="0" applyFont="1" applyBorder="1" applyAlignment="1">
      <alignment/>
    </xf>
    <xf numFmtId="43" fontId="8" fillId="0" borderId="0" xfId="17" applyFont="1" applyBorder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1" fontId="8" fillId="0" borderId="4" xfId="18" applyFont="1" applyFill="1" applyBorder="1" applyAlignment="1">
      <alignment/>
    </xf>
    <xf numFmtId="41" fontId="8" fillId="0" borderId="0" xfId="18" applyFont="1" applyFill="1" applyBorder="1" applyAlignment="1">
      <alignment/>
    </xf>
    <xf numFmtId="41" fontId="8" fillId="0" borderId="5" xfId="18" applyFont="1" applyFill="1" applyBorder="1" applyAlignment="1">
      <alignment/>
    </xf>
    <xf numFmtId="182" fontId="8" fillId="0" borderId="0" xfId="18" applyNumberFormat="1" applyFont="1" applyFill="1" applyBorder="1" applyAlignment="1">
      <alignment/>
    </xf>
    <xf numFmtId="202" fontId="7" fillId="0" borderId="6" xfId="17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1" fontId="8" fillId="0" borderId="7" xfId="18" applyFont="1" applyFill="1" applyBorder="1" applyAlignment="1">
      <alignment/>
    </xf>
    <xf numFmtId="41" fontId="8" fillId="0" borderId="8" xfId="18" applyFont="1" applyFill="1" applyBorder="1" applyAlignment="1">
      <alignment horizontal="right"/>
    </xf>
    <xf numFmtId="41" fontId="8" fillId="0" borderId="9" xfId="18" applyFont="1" applyFill="1" applyBorder="1" applyAlignment="1">
      <alignment/>
    </xf>
    <xf numFmtId="202" fontId="7" fillId="0" borderId="10" xfId="17" applyNumberFormat="1" applyFont="1" applyFill="1" applyBorder="1" applyAlignment="1">
      <alignment/>
    </xf>
    <xf numFmtId="41" fontId="8" fillId="0" borderId="0" xfId="18" applyFont="1" applyFill="1" applyBorder="1" applyAlignment="1">
      <alignment horizontal="right"/>
    </xf>
    <xf numFmtId="171" fontId="7" fillId="0" borderId="0" xfId="18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/>
    </xf>
    <xf numFmtId="174" fontId="8" fillId="0" borderId="0" xfId="18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Fill="1" applyBorder="1" applyAlignment="1">
      <alignment vertical="center"/>
    </xf>
    <xf numFmtId="2" fontId="10" fillId="4" borderId="11" xfId="0" applyNumberFormat="1" applyFont="1" applyFill="1" applyBorder="1" applyAlignment="1">
      <alignment horizontal="center" vertical="center"/>
    </xf>
    <xf numFmtId="201" fontId="7" fillId="0" borderId="11" xfId="0" applyNumberFormat="1" applyFont="1" applyFill="1" applyBorder="1" applyAlignment="1">
      <alignment horizontal="center" vertical="center"/>
    </xf>
    <xf numFmtId="170" fontId="8" fillId="3" borderId="0" xfId="18" applyNumberFormat="1" applyFont="1" applyFill="1" applyBorder="1" applyAlignment="1">
      <alignment/>
    </xf>
    <xf numFmtId="202" fontId="8" fillId="0" borderId="0" xfId="0" applyNumberFormat="1" applyFont="1" applyBorder="1" applyAlignment="1">
      <alignment/>
    </xf>
    <xf numFmtId="208" fontId="8" fillId="0" borderId="0" xfId="19" applyNumberFormat="1" applyFont="1" applyBorder="1" applyAlignment="1">
      <alignment/>
    </xf>
    <xf numFmtId="41" fontId="8" fillId="0" borderId="8" xfId="18" applyFont="1" applyFill="1" applyBorder="1" applyAlignment="1">
      <alignment/>
    </xf>
    <xf numFmtId="170" fontId="8" fillId="3" borderId="8" xfId="18" applyNumberFormat="1" applyFont="1" applyFill="1" applyBorder="1" applyAlignment="1">
      <alignment/>
    </xf>
    <xf numFmtId="9" fontId="8" fillId="0" borderId="0" xfId="19" applyFont="1" applyBorder="1" applyAlignment="1">
      <alignment/>
    </xf>
    <xf numFmtId="182" fontId="8" fillId="3" borderId="0" xfId="18" applyNumberFormat="1" applyFont="1" applyFill="1" applyBorder="1" applyAlignment="1">
      <alignment/>
    </xf>
    <xf numFmtId="182" fontId="8" fillId="3" borderId="8" xfId="18" applyNumberFormat="1" applyFont="1" applyFill="1" applyBorder="1" applyAlignment="1">
      <alignment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/>
    </xf>
    <xf numFmtId="43" fontId="19" fillId="2" borderId="12" xfId="17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 wrapText="1"/>
    </xf>
    <xf numFmtId="43" fontId="19" fillId="2" borderId="12" xfId="17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left" vertical="center"/>
    </xf>
    <xf numFmtId="0" fontId="19" fillId="2" borderId="12" xfId="0" applyFont="1" applyFill="1" applyBorder="1" applyAlignment="1">
      <alignment horizontal="left" vertical="center" wrapText="1"/>
    </xf>
    <xf numFmtId="2" fontId="19" fillId="2" borderId="12" xfId="0" applyNumberFormat="1" applyFont="1" applyFill="1" applyBorder="1" applyAlignment="1">
      <alignment horizontal="center" vertical="center"/>
    </xf>
    <xf numFmtId="2" fontId="10" fillId="6" borderId="11" xfId="0" applyNumberFormat="1" applyFont="1" applyFill="1" applyBorder="1" applyAlignment="1">
      <alignment horizontal="center" vertical="center"/>
    </xf>
    <xf numFmtId="182" fontId="8" fillId="0" borderId="0" xfId="18" applyNumberFormat="1" applyFont="1" applyFill="1" applyBorder="1" applyAlignment="1">
      <alignment horizontal="center" vertical="center"/>
    </xf>
    <xf numFmtId="182" fontId="8" fillId="0" borderId="8" xfId="18" applyNumberFormat="1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170" fontId="8" fillId="5" borderId="5" xfId="0" applyNumberFormat="1" applyFont="1" applyFill="1" applyBorder="1" applyAlignment="1">
      <alignment horizontal="center" vertical="center"/>
    </xf>
    <xf numFmtId="170" fontId="8" fillId="5" borderId="9" xfId="0" applyNumberFormat="1" applyFont="1" applyFill="1" applyBorder="1" applyAlignment="1">
      <alignment horizontal="center" vertical="center"/>
    </xf>
    <xf numFmtId="202" fontId="7" fillId="2" borderId="16" xfId="17" applyNumberFormat="1" applyFont="1" applyFill="1" applyBorder="1" applyAlignment="1">
      <alignment horizontal="center" vertical="center" wrapText="1"/>
    </xf>
    <xf numFmtId="202" fontId="7" fillId="2" borderId="6" xfId="17" applyNumberFormat="1" applyFont="1" applyFill="1" applyBorder="1" applyAlignment="1">
      <alignment horizontal="center" vertical="center" wrapText="1"/>
    </xf>
    <xf numFmtId="170" fontId="7" fillId="0" borderId="13" xfId="0" applyNumberFormat="1" applyFont="1" applyFill="1" applyBorder="1" applyAlignment="1">
      <alignment horizontal="center" vertical="center"/>
    </xf>
    <xf numFmtId="170" fontId="7" fillId="0" borderId="14" xfId="0" applyNumberFormat="1" applyFont="1" applyFill="1" applyBorder="1" applyAlignment="1">
      <alignment horizontal="center" vertical="center"/>
    </xf>
    <xf numFmtId="170" fontId="7" fillId="0" borderId="15" xfId="0" applyNumberFormat="1" applyFont="1" applyFill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7" fillId="7" borderId="13" xfId="0" applyFont="1" applyFill="1" applyBorder="1" applyAlignment="1" applyProtection="1">
      <alignment horizontal="center" vertical="center"/>
      <protection locked="0"/>
    </xf>
    <xf numFmtId="0" fontId="7" fillId="7" borderId="15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171" fontId="2" fillId="0" borderId="20" xfId="18" applyNumberFormat="1" applyFont="1" applyFill="1" applyBorder="1" applyAlignment="1">
      <alignment vertical="center"/>
    </xf>
    <xf numFmtId="171" fontId="2" fillId="0" borderId="21" xfId="18" applyNumberFormat="1" applyFont="1" applyFill="1" applyBorder="1" applyAlignment="1">
      <alignment vertical="center"/>
    </xf>
    <xf numFmtId="0" fontId="8" fillId="0" borderId="8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7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TD!#REF!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TD!#REF!</c:f>
              <c:numCache>
                <c:ptCount val="1"/>
                <c:pt idx="0">
                  <c:v>1</c:v>
                </c:pt>
              </c:numCache>
            </c:numRef>
          </c:val>
        </c:ser>
        <c:axId val="12574462"/>
        <c:axId val="46061295"/>
      </c:barChart>
      <c:catAx>
        <c:axId val="12574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46061295"/>
        <c:crosses val="autoZero"/>
        <c:auto val="1"/>
        <c:lblOffset val="100"/>
        <c:noMultiLvlLbl val="0"/>
      </c:catAx>
      <c:valAx>
        <c:axId val="46061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2574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TD!#REF!</c:f>
              <c:numCache>
                <c:ptCount val="1"/>
                <c:pt idx="0">
                  <c:v>1</c:v>
                </c:pt>
              </c:numCache>
            </c:numRef>
          </c:val>
        </c:ser>
        <c:axId val="11898472"/>
        <c:axId val="39977385"/>
      </c:barChart>
      <c:catAx>
        <c:axId val="11898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39977385"/>
        <c:crosses val="autoZero"/>
        <c:auto val="1"/>
        <c:lblOffset val="100"/>
        <c:noMultiLvlLbl val="0"/>
      </c:catAx>
      <c:valAx>
        <c:axId val="39977385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118984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12</xdr:row>
      <xdr:rowOff>0</xdr:rowOff>
    </xdr:from>
    <xdr:to>
      <xdr:col>12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2952750" y="2428875"/>
        <a:ext cx="6791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26</xdr:row>
      <xdr:rowOff>0</xdr:rowOff>
    </xdr:from>
    <xdr:to>
      <xdr:col>12</xdr:col>
      <xdr:colOff>781050</xdr:colOff>
      <xdr:row>26</xdr:row>
      <xdr:rowOff>0</xdr:rowOff>
    </xdr:to>
    <xdr:graphicFrame>
      <xdr:nvGraphicFramePr>
        <xdr:cNvPr id="2" name="Chart 2"/>
        <xdr:cNvGraphicFramePr/>
      </xdr:nvGraphicFramePr>
      <xdr:xfrm>
        <a:off x="5057775" y="5219700"/>
        <a:ext cx="5467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zoomScale="85" zoomScaleNormal="85" workbookViewId="0" topLeftCell="A1">
      <selection activeCell="G3" sqref="G3"/>
    </sheetView>
  </sheetViews>
  <sheetFormatPr defaultColWidth="9.140625" defaultRowHeight="12.75"/>
  <cols>
    <col min="1" max="3" width="13.57421875" style="6" customWidth="1"/>
    <col min="4" max="12" width="11.7109375" style="6" customWidth="1"/>
    <col min="13" max="13" width="11.7109375" style="8" customWidth="1"/>
    <col min="14" max="14" width="9.140625" style="6" customWidth="1"/>
    <col min="15" max="15" width="9.140625" style="6" hidden="1" customWidth="1"/>
    <col min="16" max="16" width="23.28125" style="6" hidden="1" customWidth="1"/>
    <col min="17" max="17" width="10.7109375" style="13" hidden="1" customWidth="1"/>
    <col min="18" max="19" width="9.140625" style="6" hidden="1" customWidth="1"/>
    <col min="20" max="16384" width="9.140625" style="6" customWidth="1"/>
  </cols>
  <sheetData>
    <row r="1" spans="1:17" s="5" customFormat="1" ht="22.5" customHeight="1" thickBot="1">
      <c r="A1" s="80" t="s">
        <v>50</v>
      </c>
      <c r="B1" s="80"/>
      <c r="C1" s="80"/>
      <c r="D1" s="80"/>
      <c r="E1" s="80"/>
      <c r="F1" s="80"/>
      <c r="G1" s="11"/>
      <c r="H1" s="11"/>
      <c r="I1" s="11"/>
      <c r="K1" s="7" t="s">
        <v>0</v>
      </c>
      <c r="L1" s="71">
        <v>39356</v>
      </c>
      <c r="M1" s="72"/>
      <c r="Q1" s="12"/>
    </row>
    <row r="2" spans="1:19" s="5" customFormat="1" ht="19.5" customHeight="1">
      <c r="A2" s="9" t="s">
        <v>49</v>
      </c>
      <c r="G2" s="2"/>
      <c r="H2" s="2"/>
      <c r="I2" s="2"/>
      <c r="J2" s="2"/>
      <c r="K2" s="1"/>
      <c r="L2" s="3"/>
      <c r="M2" s="4"/>
      <c r="P2" s="55" t="s">
        <v>46</v>
      </c>
      <c r="Q2" s="52">
        <v>1.01</v>
      </c>
      <c r="R2" s="51">
        <v>37.65</v>
      </c>
      <c r="S2" s="53" t="s">
        <v>44</v>
      </c>
    </row>
    <row r="3" spans="1:19" s="5" customFormat="1" ht="20.25" customHeight="1" thickBot="1">
      <c r="A3" s="9" t="s">
        <v>16</v>
      </c>
      <c r="D3" s="3"/>
      <c r="N3" s="10"/>
      <c r="P3" s="55" t="s">
        <v>18</v>
      </c>
      <c r="Q3" s="52">
        <v>1.04</v>
      </c>
      <c r="R3" s="51">
        <v>37.66</v>
      </c>
      <c r="S3" s="51" t="s">
        <v>42</v>
      </c>
    </row>
    <row r="4" spans="1:19" s="14" customFormat="1" ht="18" customHeight="1" thickBot="1">
      <c r="A4" s="75" t="s">
        <v>28</v>
      </c>
      <c r="B4" s="76"/>
      <c r="C4" s="77"/>
      <c r="D4" s="78" t="s">
        <v>29</v>
      </c>
      <c r="E4" s="79"/>
      <c r="F4" s="61" t="s">
        <v>30</v>
      </c>
      <c r="G4" s="62"/>
      <c r="H4" s="62"/>
      <c r="I4" s="62"/>
      <c r="J4" s="62"/>
      <c r="K4" s="62"/>
      <c r="L4" s="63"/>
      <c r="M4" s="66" t="s">
        <v>13</v>
      </c>
      <c r="P4" s="56" t="s">
        <v>19</v>
      </c>
      <c r="Q4" s="54">
        <v>1.03</v>
      </c>
      <c r="R4" s="53">
        <v>37.66</v>
      </c>
      <c r="S4" s="51" t="s">
        <v>42</v>
      </c>
    </row>
    <row r="5" spans="1:19" s="21" customFormat="1" ht="22.5">
      <c r="A5" s="16" t="s">
        <v>2</v>
      </c>
      <c r="B5" s="17" t="s">
        <v>3</v>
      </c>
      <c r="C5" s="18" t="s">
        <v>4</v>
      </c>
      <c r="D5" s="19" t="s">
        <v>38</v>
      </c>
      <c r="E5" s="20" t="s">
        <v>8</v>
      </c>
      <c r="F5" s="48" t="s">
        <v>39</v>
      </c>
      <c r="G5" s="49" t="s">
        <v>32</v>
      </c>
      <c r="H5" s="49" t="s">
        <v>48</v>
      </c>
      <c r="I5" s="49" t="s">
        <v>33</v>
      </c>
      <c r="J5" s="49" t="s">
        <v>34</v>
      </c>
      <c r="K5" s="49" t="s">
        <v>9</v>
      </c>
      <c r="L5" s="50" t="s">
        <v>10</v>
      </c>
      <c r="M5" s="67"/>
      <c r="P5" s="55" t="s">
        <v>20</v>
      </c>
      <c r="Q5" s="52">
        <v>1.01</v>
      </c>
      <c r="R5" s="51">
        <v>37.66</v>
      </c>
      <c r="S5" s="51" t="s">
        <v>42</v>
      </c>
    </row>
    <row r="6" spans="1:19" s="27" customFormat="1" ht="11.25">
      <c r="A6" s="22">
        <v>0</v>
      </c>
      <c r="B6" s="23">
        <v>4</v>
      </c>
      <c r="C6" s="24">
        <f aca="true" t="shared" si="0" ref="C6:C12">B6-A6</f>
        <v>4</v>
      </c>
      <c r="D6" s="84">
        <v>30</v>
      </c>
      <c r="E6" s="40">
        <v>0</v>
      </c>
      <c r="F6" s="84"/>
      <c r="G6" s="59"/>
      <c r="H6" s="59"/>
      <c r="I6" s="59"/>
      <c r="J6" s="59"/>
      <c r="K6" s="59"/>
      <c r="L6" s="64"/>
      <c r="M6" s="26">
        <f>$L$6+E6</f>
        <v>0</v>
      </c>
      <c r="P6" s="55" t="s">
        <v>21</v>
      </c>
      <c r="Q6" s="52">
        <v>1</v>
      </c>
      <c r="R6" s="51">
        <v>37.66</v>
      </c>
      <c r="S6" s="51" t="s">
        <v>42</v>
      </c>
    </row>
    <row r="7" spans="1:19" s="27" customFormat="1" ht="12.75" customHeight="1">
      <c r="A7" s="22">
        <v>4</v>
      </c>
      <c r="B7" s="23">
        <v>20</v>
      </c>
      <c r="C7" s="24">
        <f t="shared" si="0"/>
        <v>16</v>
      </c>
      <c r="D7" s="84"/>
      <c r="E7" s="46">
        <v>2.298833</v>
      </c>
      <c r="F7" s="84"/>
      <c r="G7" s="59"/>
      <c r="H7" s="59"/>
      <c r="I7" s="59"/>
      <c r="J7" s="59"/>
      <c r="K7" s="59"/>
      <c r="L7" s="64"/>
      <c r="M7" s="26">
        <f aca="true" t="shared" si="1" ref="M7:M12">$L$6+E7</f>
        <v>2.298833</v>
      </c>
      <c r="P7" s="55" t="s">
        <v>22</v>
      </c>
      <c r="Q7" s="52">
        <v>1.03</v>
      </c>
      <c r="R7" s="51">
        <v>37.66</v>
      </c>
      <c r="S7" s="51" t="s">
        <v>42</v>
      </c>
    </row>
    <row r="8" spans="1:19" s="27" customFormat="1" ht="12.75" customHeight="1">
      <c r="A8" s="22">
        <v>20</v>
      </c>
      <c r="B8" s="23">
        <v>200</v>
      </c>
      <c r="C8" s="24">
        <f t="shared" si="0"/>
        <v>180</v>
      </c>
      <c r="D8" s="84"/>
      <c r="E8" s="46">
        <v>1.265559</v>
      </c>
      <c r="F8" s="84"/>
      <c r="G8" s="59"/>
      <c r="H8" s="59"/>
      <c r="I8" s="59"/>
      <c r="J8" s="59"/>
      <c r="K8" s="59"/>
      <c r="L8" s="64"/>
      <c r="M8" s="26">
        <f t="shared" si="1"/>
        <v>1.265559</v>
      </c>
      <c r="P8" s="55" t="s">
        <v>24</v>
      </c>
      <c r="Q8" s="52">
        <v>1.04</v>
      </c>
      <c r="R8" s="51">
        <v>37.66</v>
      </c>
      <c r="S8" s="51" t="s">
        <v>42</v>
      </c>
    </row>
    <row r="9" spans="1:19" s="27" customFormat="1" ht="12.75" customHeight="1">
      <c r="A9" s="22">
        <v>200</v>
      </c>
      <c r="B9" s="23">
        <v>3000</v>
      </c>
      <c r="C9" s="24">
        <f t="shared" si="0"/>
        <v>2800</v>
      </c>
      <c r="D9" s="84"/>
      <c r="E9" s="46">
        <v>0.913125</v>
      </c>
      <c r="F9" s="84"/>
      <c r="G9" s="59"/>
      <c r="H9" s="59"/>
      <c r="I9" s="59"/>
      <c r="J9" s="59"/>
      <c r="K9" s="59"/>
      <c r="L9" s="64"/>
      <c r="M9" s="26">
        <f t="shared" si="1"/>
        <v>0.913125</v>
      </c>
      <c r="P9" s="55" t="s">
        <v>15</v>
      </c>
      <c r="Q9" s="52">
        <v>1.01</v>
      </c>
      <c r="R9" s="51">
        <v>37.65</v>
      </c>
      <c r="S9" s="51" t="s">
        <v>44</v>
      </c>
    </row>
    <row r="10" spans="1:19" s="27" customFormat="1" ht="12.75" customHeight="1">
      <c r="A10" s="22">
        <v>3000</v>
      </c>
      <c r="B10" s="23">
        <v>8000</v>
      </c>
      <c r="C10" s="24">
        <f t="shared" si="0"/>
        <v>5000</v>
      </c>
      <c r="D10" s="84"/>
      <c r="E10" s="46">
        <v>0.488602</v>
      </c>
      <c r="F10" s="84"/>
      <c r="G10" s="59"/>
      <c r="H10" s="59"/>
      <c r="I10" s="59"/>
      <c r="J10" s="59"/>
      <c r="K10" s="59"/>
      <c r="L10" s="64"/>
      <c r="M10" s="26">
        <f t="shared" si="1"/>
        <v>0.488602</v>
      </c>
      <c r="P10" s="55" t="s">
        <v>23</v>
      </c>
      <c r="Q10" s="52">
        <v>1.01</v>
      </c>
      <c r="R10" s="51">
        <v>37.66</v>
      </c>
      <c r="S10" s="51" t="s">
        <v>42</v>
      </c>
    </row>
    <row r="11" spans="1:19" s="27" customFormat="1" ht="12.75" customHeight="1">
      <c r="A11" s="22">
        <v>8000</v>
      </c>
      <c r="B11" s="23">
        <v>40000</v>
      </c>
      <c r="C11" s="24">
        <f t="shared" si="0"/>
        <v>32000</v>
      </c>
      <c r="D11" s="84"/>
      <c r="E11" s="46">
        <v>0.208257</v>
      </c>
      <c r="F11" s="84"/>
      <c r="G11" s="59"/>
      <c r="H11" s="59"/>
      <c r="I11" s="59"/>
      <c r="J11" s="59"/>
      <c r="K11" s="59"/>
      <c r="L11" s="64"/>
      <c r="M11" s="26">
        <f t="shared" si="1"/>
        <v>0.208257</v>
      </c>
      <c r="P11" s="55" t="s">
        <v>1</v>
      </c>
      <c r="Q11" s="52">
        <v>1.02</v>
      </c>
      <c r="R11" s="51">
        <v>37.65</v>
      </c>
      <c r="S11" s="51" t="s">
        <v>43</v>
      </c>
    </row>
    <row r="12" spans="1:19" s="27" customFormat="1" ht="13.5" customHeight="1" thickBot="1">
      <c r="A12" s="28">
        <v>40000</v>
      </c>
      <c r="B12" s="29">
        <v>400000</v>
      </c>
      <c r="C12" s="30">
        <f t="shared" si="0"/>
        <v>360000</v>
      </c>
      <c r="D12" s="85"/>
      <c r="E12" s="47">
        <v>0.040049</v>
      </c>
      <c r="F12" s="85"/>
      <c r="G12" s="60"/>
      <c r="H12" s="60"/>
      <c r="I12" s="60"/>
      <c r="J12" s="60"/>
      <c r="K12" s="60"/>
      <c r="L12" s="65"/>
      <c r="M12" s="31">
        <f t="shared" si="1"/>
        <v>0.040049</v>
      </c>
      <c r="P12" s="55" t="s">
        <v>25</v>
      </c>
      <c r="Q12" s="52">
        <v>1</v>
      </c>
      <c r="R12" s="51">
        <v>37.66</v>
      </c>
      <c r="S12" s="51" t="s">
        <v>42</v>
      </c>
    </row>
    <row r="13" spans="1:19" s="27" customFormat="1" ht="11.25">
      <c r="A13" s="23"/>
      <c r="B13" s="32"/>
      <c r="C13" s="23"/>
      <c r="D13" s="33"/>
      <c r="E13" s="25"/>
      <c r="F13" s="34"/>
      <c r="G13" s="35"/>
      <c r="H13" s="35"/>
      <c r="I13" s="35"/>
      <c r="J13" s="35"/>
      <c r="K13" s="25"/>
      <c r="L13" s="34"/>
      <c r="P13" s="55" t="s">
        <v>26</v>
      </c>
      <c r="Q13" s="52">
        <v>1</v>
      </c>
      <c r="R13" s="51">
        <v>37.65</v>
      </c>
      <c r="S13" s="51" t="s">
        <v>43</v>
      </c>
    </row>
    <row r="14" spans="11:19" s="14" customFormat="1" ht="12" thickBot="1">
      <c r="K14" s="14" t="s">
        <v>47</v>
      </c>
      <c r="L14" s="86" t="str">
        <f>VLOOKUP(B15,P2:S16,4,FALSE)</f>
        <v>Pesaro</v>
      </c>
      <c r="M14" s="86"/>
      <c r="P14" s="55" t="s">
        <v>27</v>
      </c>
      <c r="Q14" s="52">
        <v>1</v>
      </c>
      <c r="R14" s="51">
        <v>37.65</v>
      </c>
      <c r="S14" s="51" t="s">
        <v>44</v>
      </c>
    </row>
    <row r="15" spans="1:19" s="14" customFormat="1" ht="26.25" customHeight="1" thickBot="1">
      <c r="A15" s="37" t="s">
        <v>17</v>
      </c>
      <c r="B15" s="73" t="s">
        <v>24</v>
      </c>
      <c r="C15" s="74"/>
      <c r="D15" s="68" t="s">
        <v>31</v>
      </c>
      <c r="E15" s="69"/>
      <c r="F15" s="69"/>
      <c r="G15" s="69"/>
      <c r="H15" s="69"/>
      <c r="I15" s="69"/>
      <c r="J15" s="70"/>
      <c r="K15" s="38">
        <f>VLOOKUP(B15,P2:R16,3,FALSE)</f>
        <v>37.66</v>
      </c>
      <c r="L15" s="39" t="s">
        <v>14</v>
      </c>
      <c r="M15" s="58">
        <f>VLOOKUP(B15,P2:R16,2,FALSE)</f>
        <v>1.04</v>
      </c>
      <c r="P15" s="55" t="s">
        <v>40</v>
      </c>
      <c r="Q15" s="52">
        <v>1</v>
      </c>
      <c r="R15" s="57">
        <v>38.1</v>
      </c>
      <c r="S15" s="51" t="s">
        <v>45</v>
      </c>
    </row>
    <row r="16" spans="1:19" s="14" customFormat="1" ht="18" customHeight="1" thickBot="1">
      <c r="A16" s="75" t="s">
        <v>28</v>
      </c>
      <c r="B16" s="76"/>
      <c r="C16" s="77"/>
      <c r="D16" s="78" t="s">
        <v>29</v>
      </c>
      <c r="E16" s="79"/>
      <c r="F16" s="61" t="s">
        <v>30</v>
      </c>
      <c r="G16" s="62"/>
      <c r="H16" s="62"/>
      <c r="I16" s="62"/>
      <c r="J16" s="62"/>
      <c r="K16" s="62"/>
      <c r="L16" s="63"/>
      <c r="M16" s="66" t="s">
        <v>13</v>
      </c>
      <c r="P16" s="55" t="s">
        <v>41</v>
      </c>
      <c r="Q16" s="52">
        <v>1</v>
      </c>
      <c r="R16" s="51">
        <v>38.52</v>
      </c>
      <c r="S16" s="51" t="s">
        <v>45</v>
      </c>
    </row>
    <row r="17" spans="1:17" s="14" customFormat="1" ht="22.5">
      <c r="A17" s="16" t="s">
        <v>5</v>
      </c>
      <c r="B17" s="17" t="s">
        <v>6</v>
      </c>
      <c r="C17" s="18" t="s">
        <v>7</v>
      </c>
      <c r="D17" s="19" t="s">
        <v>38</v>
      </c>
      <c r="E17" s="20" t="s">
        <v>11</v>
      </c>
      <c r="F17" s="48" t="s">
        <v>39</v>
      </c>
      <c r="G17" s="49" t="s">
        <v>35</v>
      </c>
      <c r="H17" s="49" t="s">
        <v>48</v>
      </c>
      <c r="I17" s="49" t="s">
        <v>36</v>
      </c>
      <c r="J17" s="49" t="s">
        <v>37</v>
      </c>
      <c r="K17" s="49" t="s">
        <v>12</v>
      </c>
      <c r="L17" s="50" t="s">
        <v>10</v>
      </c>
      <c r="M17" s="67"/>
      <c r="Q17" s="15"/>
    </row>
    <row r="18" spans="1:18" s="14" customFormat="1" ht="11.25">
      <c r="A18" s="22">
        <f aca="true" t="shared" si="2" ref="A18:B24">A6/$K$15/$M$15*1000</f>
        <v>0</v>
      </c>
      <c r="B18" s="23">
        <f t="shared" si="2"/>
        <v>102.12835491645902</v>
      </c>
      <c r="C18" s="24">
        <f aca="true" t="shared" si="3" ref="C18:C24">B18-A18</f>
        <v>102.12835491645902</v>
      </c>
      <c r="D18" s="84">
        <v>30</v>
      </c>
      <c r="E18" s="40">
        <f aca="true" t="shared" si="4" ref="E18:E24">ROUND(E6*$K$15/1000*$M$15,6)</f>
        <v>0</v>
      </c>
      <c r="F18" s="84"/>
      <c r="G18" s="59">
        <f>ROUND(G6*$K$15/1000*$M$15,6)</f>
        <v>0</v>
      </c>
      <c r="H18" s="59">
        <f>ROUND(H6*$K$15/1000*$M$15,6)</f>
        <v>0</v>
      </c>
      <c r="I18" s="59">
        <f>ROUND(I6*$K$15/1000*$M$15,6)</f>
        <v>0</v>
      </c>
      <c r="J18" s="59">
        <f>ROUND(J6*$K$15/1000*$M$15,6)</f>
        <v>0</v>
      </c>
      <c r="K18" s="59">
        <f>ROUND(K6*$K$15/1000*$M$15,6)</f>
        <v>0</v>
      </c>
      <c r="L18" s="64">
        <f>SUM(G18:K18)</f>
        <v>0</v>
      </c>
      <c r="M18" s="26">
        <f>$L$18+E18</f>
        <v>0</v>
      </c>
      <c r="P18" s="41"/>
      <c r="Q18" s="15"/>
      <c r="R18" s="42"/>
    </row>
    <row r="19" spans="1:18" s="14" customFormat="1" ht="12.75" customHeight="1">
      <c r="A19" s="22">
        <f t="shared" si="2"/>
        <v>102.12835491645902</v>
      </c>
      <c r="B19" s="23">
        <f t="shared" si="2"/>
        <v>510.641774582295</v>
      </c>
      <c r="C19" s="24">
        <f t="shared" si="3"/>
        <v>408.51341966583595</v>
      </c>
      <c r="D19" s="84"/>
      <c r="E19" s="40">
        <f t="shared" si="4"/>
        <v>0.090037</v>
      </c>
      <c r="F19" s="84"/>
      <c r="G19" s="59"/>
      <c r="H19" s="59"/>
      <c r="I19" s="59"/>
      <c r="J19" s="59"/>
      <c r="K19" s="59"/>
      <c r="L19" s="64"/>
      <c r="M19" s="26">
        <f aca="true" t="shared" si="5" ref="M19:M24">$L$18+E19</f>
        <v>0.090037</v>
      </c>
      <c r="P19" s="41"/>
      <c r="Q19" s="15"/>
      <c r="R19" s="42"/>
    </row>
    <row r="20" spans="1:18" s="14" customFormat="1" ht="12.75" customHeight="1">
      <c r="A20" s="22">
        <f t="shared" si="2"/>
        <v>510.641774582295</v>
      </c>
      <c r="B20" s="23">
        <f t="shared" si="2"/>
        <v>5106.417745822951</v>
      </c>
      <c r="C20" s="24">
        <f t="shared" si="3"/>
        <v>4595.775971240656</v>
      </c>
      <c r="D20" s="84"/>
      <c r="E20" s="40">
        <f t="shared" si="4"/>
        <v>0.049567</v>
      </c>
      <c r="F20" s="84"/>
      <c r="G20" s="59"/>
      <c r="H20" s="59"/>
      <c r="I20" s="59"/>
      <c r="J20" s="59"/>
      <c r="K20" s="59"/>
      <c r="L20" s="64"/>
      <c r="M20" s="26">
        <f t="shared" si="5"/>
        <v>0.049567</v>
      </c>
      <c r="P20" s="41"/>
      <c r="Q20" s="15"/>
      <c r="R20" s="42"/>
    </row>
    <row r="21" spans="1:18" s="14" customFormat="1" ht="12.75" customHeight="1">
      <c r="A21" s="22">
        <f t="shared" si="2"/>
        <v>5106.417745822951</v>
      </c>
      <c r="B21" s="23">
        <f t="shared" si="2"/>
        <v>76596.26618734426</v>
      </c>
      <c r="C21" s="24">
        <f t="shared" si="3"/>
        <v>71489.8484415213</v>
      </c>
      <c r="D21" s="84"/>
      <c r="E21" s="40">
        <f t="shared" si="4"/>
        <v>0.035764</v>
      </c>
      <c r="F21" s="84"/>
      <c r="G21" s="59"/>
      <c r="H21" s="59"/>
      <c r="I21" s="59"/>
      <c r="J21" s="59"/>
      <c r="K21" s="59"/>
      <c r="L21" s="64"/>
      <c r="M21" s="26">
        <f t="shared" si="5"/>
        <v>0.035764</v>
      </c>
      <c r="P21" s="41"/>
      <c r="Q21" s="15"/>
      <c r="R21" s="42"/>
    </row>
    <row r="22" spans="1:18" s="14" customFormat="1" ht="12.75" customHeight="1">
      <c r="A22" s="22">
        <f t="shared" si="2"/>
        <v>76596.26618734426</v>
      </c>
      <c r="B22" s="23">
        <f t="shared" si="2"/>
        <v>204256.70983291804</v>
      </c>
      <c r="C22" s="24">
        <f t="shared" si="3"/>
        <v>127660.44364557379</v>
      </c>
      <c r="D22" s="84"/>
      <c r="E22" s="40">
        <f t="shared" si="4"/>
        <v>0.019137</v>
      </c>
      <c r="F22" s="84"/>
      <c r="G22" s="59"/>
      <c r="H22" s="59"/>
      <c r="I22" s="59"/>
      <c r="J22" s="59"/>
      <c r="K22" s="59"/>
      <c r="L22" s="64"/>
      <c r="M22" s="26">
        <f t="shared" si="5"/>
        <v>0.019137</v>
      </c>
      <c r="P22" s="41"/>
      <c r="Q22" s="15"/>
      <c r="R22" s="42"/>
    </row>
    <row r="23" spans="1:18" s="14" customFormat="1" ht="12.75" customHeight="1">
      <c r="A23" s="22">
        <f t="shared" si="2"/>
        <v>204256.70983291804</v>
      </c>
      <c r="B23" s="23">
        <f t="shared" si="2"/>
        <v>1021283.5491645902</v>
      </c>
      <c r="C23" s="24">
        <f t="shared" si="3"/>
        <v>817026.8393316722</v>
      </c>
      <c r="D23" s="84"/>
      <c r="E23" s="40">
        <f t="shared" si="4"/>
        <v>0.008157</v>
      </c>
      <c r="F23" s="84"/>
      <c r="G23" s="59"/>
      <c r="H23" s="59"/>
      <c r="I23" s="59"/>
      <c r="J23" s="59"/>
      <c r="K23" s="59"/>
      <c r="L23" s="64"/>
      <c r="M23" s="26">
        <f t="shared" si="5"/>
        <v>0.008157</v>
      </c>
      <c r="P23" s="41"/>
      <c r="Q23" s="15"/>
      <c r="R23" s="42"/>
    </row>
    <row r="24" spans="1:18" s="14" customFormat="1" ht="13.5" customHeight="1" thickBot="1">
      <c r="A24" s="28">
        <f t="shared" si="2"/>
        <v>1021283.5491645902</v>
      </c>
      <c r="B24" s="43">
        <f t="shared" si="2"/>
        <v>10212835.4916459</v>
      </c>
      <c r="C24" s="30">
        <f t="shared" si="3"/>
        <v>9191551.942481311</v>
      </c>
      <c r="D24" s="85"/>
      <c r="E24" s="44">
        <f t="shared" si="4"/>
        <v>0.001569</v>
      </c>
      <c r="F24" s="85"/>
      <c r="G24" s="60"/>
      <c r="H24" s="60"/>
      <c r="I24" s="60"/>
      <c r="J24" s="60"/>
      <c r="K24" s="60"/>
      <c r="L24" s="65"/>
      <c r="M24" s="31">
        <f t="shared" si="5"/>
        <v>0.001569</v>
      </c>
      <c r="P24" s="41"/>
      <c r="Q24" s="15"/>
      <c r="R24" s="45"/>
    </row>
    <row r="25" spans="13:17" s="14" customFormat="1" ht="11.25">
      <c r="M25" s="36"/>
      <c r="Q25" s="15"/>
    </row>
    <row r="26" spans="1:17" s="14" customFormat="1" ht="30" customHeight="1">
      <c r="A26" s="81" t="s">
        <v>51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3"/>
      <c r="Q26" s="15"/>
    </row>
  </sheetData>
  <sheetProtection/>
  <mergeCells count="30">
    <mergeCell ref="A26:M26"/>
    <mergeCell ref="D18:D24"/>
    <mergeCell ref="D6:D12"/>
    <mergeCell ref="F18:F24"/>
    <mergeCell ref="F6:F12"/>
    <mergeCell ref="L14:M14"/>
    <mergeCell ref="H6:H12"/>
    <mergeCell ref="K18:K24"/>
    <mergeCell ref="A16:C16"/>
    <mergeCell ref="D16:E16"/>
    <mergeCell ref="L1:M1"/>
    <mergeCell ref="B15:C15"/>
    <mergeCell ref="A4:C4"/>
    <mergeCell ref="D4:E4"/>
    <mergeCell ref="A1:F1"/>
    <mergeCell ref="G6:G12"/>
    <mergeCell ref="I6:I12"/>
    <mergeCell ref="J6:J12"/>
    <mergeCell ref="L6:L12"/>
    <mergeCell ref="M4:M5"/>
    <mergeCell ref="M16:M17"/>
    <mergeCell ref="F4:L4"/>
    <mergeCell ref="D15:J15"/>
    <mergeCell ref="K6:K12"/>
    <mergeCell ref="J18:J24"/>
    <mergeCell ref="F16:L16"/>
    <mergeCell ref="H18:H24"/>
    <mergeCell ref="L18:L24"/>
    <mergeCell ref="G18:G24"/>
    <mergeCell ref="I18:I24"/>
  </mergeCells>
  <dataValidations count="1">
    <dataValidation type="list" allowBlank="1" showInputMessage="1" showErrorMessage="1" sqref="B15:C15">
      <formula1>$P$2:$P$16</formula1>
    </dataValidation>
  </dataValidations>
  <printOptions horizontalCentered="1"/>
  <pageMargins left="0.45" right="0.7874015748031497" top="0.5" bottom="0.59" header="0.41" footer="0.44"/>
  <pageSetup fitToHeight="1" fitToWidth="1" horizontalDpi="300" verticalDpi="300" orientation="landscape" paperSize="9" scale="86" r:id="rId2"/>
  <headerFooter alignWithMargins="0">
    <oddFooter>&amp;L&amp;8&amp;F &amp;A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Tinti Gilberto</dc:creator>
  <cp:keywords/>
  <dc:description/>
  <cp:lastModifiedBy>fraternale</cp:lastModifiedBy>
  <cp:lastPrinted>2008-04-04T17:50:27Z</cp:lastPrinted>
  <dcterms:created xsi:type="dcterms:W3CDTF">2002-12-09T15:22:28Z</dcterms:created>
  <dcterms:modified xsi:type="dcterms:W3CDTF">2012-12-05T16:07:27Z</dcterms:modified>
  <cp:category/>
  <cp:version/>
  <cp:contentType/>
  <cp:contentStatus/>
</cp:coreProperties>
</file>